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0" i="1"/>
  <c r="H9"/>
  <c r="F28"/>
  <c r="F40"/>
  <c r="F25"/>
  <c r="F24"/>
  <c r="F22"/>
  <c r="F16" s="1"/>
  <c r="E16"/>
  <c r="F8"/>
  <c r="F5"/>
  <c r="F6" s="1"/>
  <c r="F17" l="1"/>
  <c r="B8" s="1"/>
  <c r="B7"/>
  <c r="C9"/>
  <c r="D6" l="1"/>
  <c r="D5"/>
  <c r="F9"/>
</calcChain>
</file>

<file path=xl/sharedStrings.xml><?xml version="1.0" encoding="utf-8"?>
<sst xmlns="http://schemas.openxmlformats.org/spreadsheetml/2006/main" count="74" uniqueCount="63">
  <si>
    <t>сумма</t>
  </si>
  <si>
    <t>содержание, руб.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</si>
  <si>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</si>
  <si>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</si>
  <si>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</si>
  <si>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</si>
  <si>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</si>
  <si>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Среднегодовой тариф за содержание мест общегопользования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</si>
  <si>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</si>
  <si>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</si>
  <si>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</si>
  <si>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</si>
  <si>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</si>
  <si>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</si>
  <si>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</si>
  <si>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</si>
  <si>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</si>
  <si>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</si>
  <si>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</si>
  <si>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</si>
  <si>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</si>
  <si>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</si>
  <si>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</si>
  <si>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</si>
  <si>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</si>
  <si>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</si>
  <si>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</si>
  <si>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</si>
  <si>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</si>
  <si>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</si>
  <si>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</si>
  <si>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</si>
  <si>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</si>
  <si>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Замена запорной арматуры и труб в подвальном помещении дома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</si>
  <si>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</si>
  <si>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</si>
  <si>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</si>
  <si>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</si>
  <si>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</si>
  <si>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</si>
  <si>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</si>
  <si>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</si>
  <si>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</si>
  <si>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</si>
  <si>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</si>
  <si>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</si>
  <si>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</si>
  <si>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</si>
  <si>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</si>
  <si>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</si>
  <si>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</si>
  <si>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</si>
  <si>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м монтаж информационных досок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</si>
  <si>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</si>
  <si>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</si>
  <si>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</si>
  <si>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</si>
  <si>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</si>
  <si>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</si>
  <si>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</si>
  <si>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Установка скамьи 2 шт.</t>
  </si>
  <si>
    <t>Ремонт температурного шва</t>
  </si>
  <si>
    <t>Отчет Управляющей организации в выполненных работах по многоквартирному дому по адресу ул. Космонавтов, 75 за 2013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</si>
</sst>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B11" sqref="B11"/>
    </sheetView>
  </sheetViews>
  <sheetFormatPr defaultRowHeight="15"/>
  <cols>
    <col min="1" max="1" width="22" style="2" customWidth="1"/>
    <col min="2" max="3" width="18.42578125" style="10" customWidth="1"/>
    <col min="4" max="5" width="12.7109375" style="10" customWidth="1"/>
    <col min="6" max="6" width="15.85546875" style="10" customWidth="1"/>
    <col min="7" max="9" width="9.42578125" style="2" bestFit="1" customWidth="1"/>
    <col min="10" max="12" width="9.140625" style="2"/>
    <col min="13" max="13" width="9.140625" style="1"/>
  </cols>
  <sheetData>
    <row r="1" spans="1:8" ht="72.75" customHeight="1">
      <c r="A1" s="29" t="s">
        <v>62</v>
      </c>
      <c r="B1" s="29"/>
      <c r="C1" s="29"/>
      <c r="D1" s="29"/>
      <c r="E1" s="29"/>
      <c r="F1" s="29"/>
      <c r="G1" s="5"/>
      <c r="H1" s="5"/>
    </row>
    <row r="2" spans="1:8" ht="45.75" customHeight="1">
      <c r="A2" s="3" t="s">
        <v>0</v>
      </c>
      <c r="B2" s="7" t="s">
        <v>1</v>
      </c>
      <c r="C2" s="7" t="s">
        <v>30</v>
      </c>
      <c r="D2" s="26" t="s">
        <v>31</v>
      </c>
      <c r="E2" s="26"/>
      <c r="F2" s="11" t="s">
        <v>53</v>
      </c>
      <c r="G2" s="6"/>
      <c r="H2" s="5"/>
    </row>
    <row r="3" spans="1:8" ht="16.5" customHeight="1">
      <c r="A3" s="13" t="s">
        <v>58</v>
      </c>
      <c r="B3" s="12"/>
      <c r="C3" s="12"/>
      <c r="D3" s="14"/>
      <c r="E3" s="15"/>
      <c r="F3" s="12">
        <v>45214.86</v>
      </c>
      <c r="G3" s="6"/>
      <c r="H3" s="5"/>
    </row>
    <row r="4" spans="1:8">
      <c r="A4" s="13" t="s">
        <v>2</v>
      </c>
      <c r="B4" s="12">
        <v>90773.84</v>
      </c>
      <c r="C4" s="12"/>
      <c r="D4" s="26"/>
      <c r="E4" s="26"/>
      <c r="F4" s="12"/>
      <c r="G4" s="5"/>
      <c r="H4" s="5"/>
    </row>
    <row r="5" spans="1:8">
      <c r="A5" s="4" t="s">
        <v>3</v>
      </c>
      <c r="B5" s="8">
        <v>1046752.7</v>
      </c>
      <c r="C5" s="8">
        <v>0</v>
      </c>
      <c r="D5" s="27">
        <f>B5+C5</f>
        <v>1046752.7</v>
      </c>
      <c r="E5" s="28"/>
      <c r="F5" s="8">
        <f>9088.5*1.64*9+9088.5*1.74*3</f>
        <v>181588.23</v>
      </c>
    </row>
    <row r="6" spans="1:8">
      <c r="A6" s="4" t="s">
        <v>4</v>
      </c>
      <c r="B6" s="8">
        <v>1051361.26</v>
      </c>
      <c r="C6" s="8">
        <v>0</v>
      </c>
      <c r="D6" s="27">
        <f>B6+C6</f>
        <v>1051361.26</v>
      </c>
      <c r="E6" s="28"/>
      <c r="F6" s="8">
        <f>F5+2295.02+682.58</f>
        <v>184565.83</v>
      </c>
    </row>
    <row r="7" spans="1:8" ht="30">
      <c r="A7" s="4" t="s">
        <v>5</v>
      </c>
      <c r="B7" s="9">
        <f>B4+B5-B6</f>
        <v>86165.280000000028</v>
      </c>
      <c r="C7" s="8"/>
      <c r="D7" s="14"/>
      <c r="E7" s="15"/>
      <c r="F7" s="9">
        <v>0</v>
      </c>
    </row>
    <row r="8" spans="1:8">
      <c r="A8" s="4" t="s">
        <v>6</v>
      </c>
      <c r="B8" s="9">
        <f>SUM(F16:F29)</f>
        <v>1051361.2600000002</v>
      </c>
      <c r="C8" s="8"/>
      <c r="D8" s="14"/>
      <c r="E8" s="15"/>
      <c r="F8" s="9">
        <f>F37+F38+F39</f>
        <v>108022.27</v>
      </c>
    </row>
    <row r="9" spans="1:8">
      <c r="A9" s="4" t="s">
        <v>34</v>
      </c>
      <c r="B9" s="9"/>
      <c r="C9" s="9">
        <f>C6</f>
        <v>0</v>
      </c>
      <c r="D9" s="14"/>
      <c r="E9" s="15"/>
      <c r="F9" s="9">
        <f>F40</f>
        <v>121758.42000000001</v>
      </c>
      <c r="H9" s="2">
        <f>F9-121758.42</f>
        <v>0</v>
      </c>
    </row>
    <row r="10" spans="1:8" ht="45">
      <c r="A10" s="4" t="s">
        <v>7</v>
      </c>
      <c r="B10" s="9">
        <v>8.94</v>
      </c>
      <c r="C10" s="8"/>
      <c r="D10" s="14"/>
      <c r="E10" s="15"/>
      <c r="F10" s="8"/>
      <c r="H10" s="2">
        <f>B6-B8</f>
        <v>0</v>
      </c>
    </row>
    <row r="11" spans="1:8" ht="30">
      <c r="A11" s="4" t="s">
        <v>8</v>
      </c>
      <c r="B11" s="9">
        <v>0</v>
      </c>
      <c r="C11" s="8"/>
      <c r="D11" s="14"/>
      <c r="E11" s="15"/>
      <c r="F11" s="8"/>
    </row>
    <row r="12" spans="1:8">
      <c r="A12" s="35" t="s">
        <v>46</v>
      </c>
      <c r="B12" s="35"/>
      <c r="C12" s="35"/>
      <c r="D12" s="35"/>
      <c r="E12" s="35"/>
      <c r="F12" s="9">
        <v>9775.2000000000007</v>
      </c>
    </row>
    <row r="14" spans="1:8" ht="30">
      <c r="A14" s="3" t="s">
        <v>9</v>
      </c>
      <c r="B14" s="30" t="s">
        <v>10</v>
      </c>
      <c r="C14" s="30"/>
      <c r="D14" s="7" t="s">
        <v>11</v>
      </c>
      <c r="E14" s="7" t="s">
        <v>12</v>
      </c>
      <c r="F14" s="7" t="s">
        <v>13</v>
      </c>
    </row>
    <row r="15" spans="1:8" ht="18.75">
      <c r="A15" s="31" t="s">
        <v>14</v>
      </c>
      <c r="B15" s="31"/>
      <c r="C15" s="31"/>
      <c r="D15" s="31"/>
      <c r="E15" s="31"/>
      <c r="F15" s="31"/>
    </row>
    <row r="16" spans="1:8" ht="32.25" customHeight="1">
      <c r="A16" s="4" t="s">
        <v>15</v>
      </c>
      <c r="B16" s="14" t="s">
        <v>35</v>
      </c>
      <c r="C16" s="15"/>
      <c r="D16" s="8" t="s">
        <v>36</v>
      </c>
      <c r="E16" s="8">
        <f>417-E22</f>
        <v>231</v>
      </c>
      <c r="F16" s="8">
        <f>259824.82-F22</f>
        <v>147214.516</v>
      </c>
    </row>
    <row r="17" spans="1:6" ht="49.5" customHeight="1">
      <c r="A17" s="4" t="s">
        <v>16</v>
      </c>
      <c r="B17" s="14" t="s">
        <v>47</v>
      </c>
      <c r="C17" s="15"/>
      <c r="D17" s="8" t="s">
        <v>37</v>
      </c>
      <c r="E17" s="8">
        <v>6983.7</v>
      </c>
      <c r="F17" s="8">
        <f>356501.54-F18-F24-F25-F28+2110.36</f>
        <v>117154.466</v>
      </c>
    </row>
    <row r="18" spans="1:6" ht="61.5" customHeight="1">
      <c r="A18" s="4" t="s">
        <v>17</v>
      </c>
      <c r="B18" s="14" t="s">
        <v>48</v>
      </c>
      <c r="C18" s="15"/>
      <c r="D18" s="8" t="s">
        <v>38</v>
      </c>
      <c r="E18" s="8"/>
      <c r="F18" s="8">
        <v>103896.54</v>
      </c>
    </row>
    <row r="19" spans="1:6" ht="30" customHeight="1">
      <c r="A19" s="4" t="s">
        <v>18</v>
      </c>
      <c r="B19" s="14" t="s">
        <v>39</v>
      </c>
      <c r="C19" s="15"/>
      <c r="D19" s="12" t="s">
        <v>37</v>
      </c>
      <c r="E19" s="8"/>
      <c r="F19" s="8">
        <v>101173.58</v>
      </c>
    </row>
    <row r="20" spans="1:6">
      <c r="A20" s="4" t="s">
        <v>19</v>
      </c>
      <c r="B20" s="14" t="s">
        <v>40</v>
      </c>
      <c r="C20" s="15"/>
      <c r="D20" s="12" t="s">
        <v>37</v>
      </c>
      <c r="E20" s="8">
        <v>1080</v>
      </c>
      <c r="F20" s="8">
        <v>138357.57999999999</v>
      </c>
    </row>
    <row r="21" spans="1:6" ht="30" customHeight="1">
      <c r="A21" s="4" t="s">
        <v>20</v>
      </c>
      <c r="B21" s="14" t="s">
        <v>41</v>
      </c>
      <c r="C21" s="15"/>
      <c r="D21" s="8" t="s">
        <v>38</v>
      </c>
      <c r="E21" s="8"/>
      <c r="F21" s="8">
        <v>36751.56</v>
      </c>
    </row>
    <row r="22" spans="1:6" ht="64.5" customHeight="1">
      <c r="A22" s="4" t="s">
        <v>21</v>
      </c>
      <c r="B22" s="14" t="s">
        <v>54</v>
      </c>
      <c r="C22" s="15"/>
      <c r="D22" s="8" t="s">
        <v>44</v>
      </c>
      <c r="E22" s="8">
        <v>186</v>
      </c>
      <c r="F22" s="8">
        <f>F12*0.96*12</f>
        <v>112610.304</v>
      </c>
    </row>
    <row r="23" spans="1:6" ht="96.75" customHeight="1">
      <c r="A23" s="4" t="s">
        <v>22</v>
      </c>
      <c r="B23" s="14" t="s">
        <v>42</v>
      </c>
      <c r="C23" s="15"/>
      <c r="D23" s="8" t="s">
        <v>38</v>
      </c>
      <c r="E23" s="8"/>
      <c r="F23" s="8">
        <v>125125.75999999999</v>
      </c>
    </row>
    <row r="24" spans="1:6" ht="30">
      <c r="A24" s="4" t="s">
        <v>23</v>
      </c>
      <c r="B24" s="14" t="s">
        <v>49</v>
      </c>
      <c r="C24" s="15"/>
      <c r="D24" s="12" t="s">
        <v>56</v>
      </c>
      <c r="E24" s="8">
        <v>6450</v>
      </c>
      <c r="F24" s="8">
        <f>E24*0.58*12</f>
        <v>44891.999999999993</v>
      </c>
    </row>
    <row r="25" spans="1:6" ht="69" customHeight="1">
      <c r="A25" s="32" t="s">
        <v>24</v>
      </c>
      <c r="B25" s="14" t="s">
        <v>50</v>
      </c>
      <c r="C25" s="15"/>
      <c r="D25" s="12" t="s">
        <v>38</v>
      </c>
      <c r="E25" s="8"/>
      <c r="F25" s="8">
        <f>15249.31+21114.43+43401.89</f>
        <v>79765.63</v>
      </c>
    </row>
    <row r="26" spans="1:6" ht="33.75" customHeight="1">
      <c r="A26" s="33"/>
      <c r="B26" s="14" t="s">
        <v>51</v>
      </c>
      <c r="C26" s="15"/>
      <c r="D26" s="12" t="s">
        <v>38</v>
      </c>
      <c r="E26" s="8"/>
      <c r="F26" s="8">
        <v>14956.06</v>
      </c>
    </row>
    <row r="27" spans="1:6" ht="33.75" customHeight="1">
      <c r="A27" s="33"/>
      <c r="B27" s="14" t="s">
        <v>52</v>
      </c>
      <c r="C27" s="15"/>
      <c r="D27" s="12" t="s">
        <v>36</v>
      </c>
      <c r="E27" s="8">
        <v>12</v>
      </c>
      <c r="F27" s="8">
        <v>5040</v>
      </c>
    </row>
    <row r="28" spans="1:6" ht="33.75" customHeight="1">
      <c r="A28" s="33"/>
      <c r="B28" s="14" t="s">
        <v>43</v>
      </c>
      <c r="C28" s="15"/>
      <c r="D28" s="12" t="s">
        <v>36</v>
      </c>
      <c r="E28" s="8">
        <v>1</v>
      </c>
      <c r="F28" s="8">
        <f>F12*0.11*12</f>
        <v>12903.264000000003</v>
      </c>
    </row>
    <row r="29" spans="1:6" ht="36.75" customHeight="1">
      <c r="A29" s="34"/>
      <c r="B29" s="14" t="s">
        <v>45</v>
      </c>
      <c r="C29" s="15"/>
      <c r="D29" s="12" t="s">
        <v>57</v>
      </c>
      <c r="E29" s="8">
        <v>12</v>
      </c>
      <c r="F29" s="8">
        <v>11520</v>
      </c>
    </row>
    <row r="30" spans="1:6" ht="18.75">
      <c r="A30" s="31" t="s">
        <v>25</v>
      </c>
      <c r="B30" s="31"/>
      <c r="C30" s="31"/>
      <c r="D30" s="31"/>
      <c r="E30" s="31"/>
      <c r="F30" s="31"/>
    </row>
    <row r="31" spans="1:6" ht="30">
      <c r="A31" s="25" t="s">
        <v>26</v>
      </c>
      <c r="B31" s="25"/>
      <c r="C31" s="25"/>
      <c r="D31" s="7" t="s">
        <v>11</v>
      </c>
      <c r="E31" s="7" t="s">
        <v>12</v>
      </c>
      <c r="F31" s="7" t="s">
        <v>13</v>
      </c>
    </row>
    <row r="32" spans="1:6">
      <c r="A32" s="18"/>
      <c r="B32" s="19"/>
      <c r="C32" s="20"/>
      <c r="D32" s="8"/>
      <c r="E32" s="8"/>
      <c r="F32" s="8"/>
    </row>
    <row r="33" spans="1:6">
      <c r="A33" s="18"/>
      <c r="B33" s="19"/>
      <c r="C33" s="20"/>
      <c r="D33" s="8"/>
      <c r="E33" s="8"/>
      <c r="F33" s="8"/>
    </row>
    <row r="34" spans="1:6">
      <c r="A34" s="18"/>
      <c r="B34" s="19"/>
      <c r="C34" s="20"/>
      <c r="D34" s="8"/>
      <c r="E34" s="8"/>
      <c r="F34" s="8"/>
    </row>
    <row r="35" spans="1:6" ht="18.75">
      <c r="A35" s="31" t="s">
        <v>27</v>
      </c>
      <c r="B35" s="31"/>
      <c r="C35" s="31"/>
      <c r="D35" s="31"/>
      <c r="E35" s="31"/>
      <c r="F35" s="31"/>
    </row>
    <row r="36" spans="1:6">
      <c r="A36" s="25" t="s">
        <v>28</v>
      </c>
      <c r="B36" s="25"/>
      <c r="C36" s="25"/>
      <c r="D36" s="25"/>
      <c r="E36" s="25"/>
      <c r="F36" s="7" t="s">
        <v>29</v>
      </c>
    </row>
    <row r="37" spans="1:6">
      <c r="A37" s="21" t="s">
        <v>33</v>
      </c>
      <c r="B37" s="21"/>
      <c r="C37" s="21"/>
      <c r="D37" s="21"/>
      <c r="E37" s="21"/>
      <c r="F37" s="8">
        <v>76746</v>
      </c>
    </row>
    <row r="38" spans="1:6">
      <c r="A38" s="21" t="s">
        <v>60</v>
      </c>
      <c r="B38" s="21"/>
      <c r="C38" s="21"/>
      <c r="D38" s="21"/>
      <c r="E38" s="21"/>
      <c r="F38" s="8">
        <v>8041.27</v>
      </c>
    </row>
    <row r="39" spans="1:6">
      <c r="A39" s="21" t="s">
        <v>61</v>
      </c>
      <c r="B39" s="21"/>
      <c r="C39" s="21"/>
      <c r="D39" s="21"/>
      <c r="E39" s="21"/>
      <c r="F39" s="8">
        <v>23235</v>
      </c>
    </row>
    <row r="40" spans="1:6" ht="15" customHeight="1">
      <c r="A40" s="22" t="s">
        <v>32</v>
      </c>
      <c r="B40" s="23"/>
      <c r="C40" s="23"/>
      <c r="D40" s="23"/>
      <c r="E40" s="24"/>
      <c r="F40" s="9">
        <f>F3+F6-F37-F38-F39</f>
        <v>121758.42000000001</v>
      </c>
    </row>
    <row r="42" spans="1:6" ht="22.5" customHeight="1">
      <c r="A42" s="17" t="s">
        <v>55</v>
      </c>
      <c r="B42" s="17"/>
      <c r="C42" s="17"/>
      <c r="D42" s="17"/>
      <c r="E42" s="17"/>
      <c r="F42" s="17"/>
    </row>
    <row r="44" spans="1:6">
      <c r="A44" s="16" t="s">
        <v>59</v>
      </c>
      <c r="B44" s="16"/>
      <c r="C44" s="16"/>
      <c r="D44" s="16"/>
      <c r="E44" s="16"/>
      <c r="F44" s="16"/>
    </row>
  </sheetData>
  <mergeCells count="42">
    <mergeCell ref="A31:C31"/>
    <mergeCell ref="A35:F35"/>
    <mergeCell ref="A12:E12"/>
    <mergeCell ref="B26:C26"/>
    <mergeCell ref="B28:C28"/>
    <mergeCell ref="D7:E7"/>
    <mergeCell ref="D8:E8"/>
    <mergeCell ref="D10:E10"/>
    <mergeCell ref="D11:E11"/>
    <mergeCell ref="A30:F30"/>
    <mergeCell ref="A1:F1"/>
    <mergeCell ref="B14:C14"/>
    <mergeCell ref="A15:F15"/>
    <mergeCell ref="A25:A29"/>
    <mergeCell ref="D2:E2"/>
    <mergeCell ref="D9:E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3:E3"/>
    <mergeCell ref="A44:F44"/>
    <mergeCell ref="A42:F42"/>
    <mergeCell ref="A32:C32"/>
    <mergeCell ref="A33:C33"/>
    <mergeCell ref="A34:C34"/>
    <mergeCell ref="B27:C27"/>
    <mergeCell ref="B29:C29"/>
    <mergeCell ref="A39:E39"/>
    <mergeCell ref="A40:E40"/>
    <mergeCell ref="A36:E36"/>
    <mergeCell ref="A37:E37"/>
    <mergeCell ref="A38:E38"/>
    <mergeCell ref="D4:E4"/>
    <mergeCell ref="D5:E5"/>
    <mergeCell ref="D6:E6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2014-03-27T03:17:06Z</dcterms:modified>
</cp:coreProperties>
</file>